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<sst xmlns="http://schemas.openxmlformats.org/spreadsheetml/2006/main" count="86" uniqueCount="68">
  <si>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presenza carri in zona val di sangro</t>
  </si>
  <si>
    <t>Trenitalia</t>
  </si>
  <si>
    <t>Gefco</t>
  </si>
  <si>
    <t>Transwaggon</t>
  </si>
  <si>
    <t>valore lavoro per ogni carro</t>
  </si>
  <si>
    <t>quantità di carri lavorati in 200 giorni con le stesse persone</t>
  </si>
  <si>
    <t>COSTI FISSI PER INFRASTUTTURE</t>
  </si>
  <si>
    <t>binario in colonnina da 65 m al costo/metro di 2.000€</t>
  </si>
  <si>
    <t>prefabbricato lungo 70m largo 6m ed alto 6m (al costo di 700€/m2</t>
  </si>
  <si>
    <t>impiantistica (transpallet, riscaldamento, aria compressa, energia, acqua e servizi</t>
  </si>
  <si>
    <t>COSTI/ANNO (per personale)</t>
  </si>
  <si>
    <t>fornendo le infrastrutture necessarie carri lavorabili dalle stesse persone estensibili a 5</t>
  </si>
  <si>
    <t>RIEPILOGO COSTI</t>
  </si>
  <si>
    <t>personale</t>
  </si>
  <si>
    <t>infrastrutture</t>
  </si>
  <si>
    <t>dal 6° anno in poi</t>
  </si>
  <si>
    <t>SOLUZIONE MINIMA (minimo investimento) solo per riparare carri</t>
  </si>
  <si>
    <t>MANUTENZIONE PREVENTIVA A TEMPO (6 anni)</t>
  </si>
  <si>
    <t>numero carri lavorabile per anno</t>
  </si>
  <si>
    <t>tornio in fossa</t>
  </si>
  <si>
    <t>rendimento (con ammortamento spese a 5 anni) e con rimessa pari al 180% del capitale avuto in prestito</t>
  </si>
  <si>
    <t>1° ÷ 5° anno</t>
  </si>
  <si>
    <t>numero carri da lavorare</t>
  </si>
  <si>
    <t>valore lavorazione di manutenzione preventiva</t>
  </si>
  <si>
    <t>8.000/carro</t>
  </si>
  <si>
    <t>9.000/carro</t>
  </si>
  <si>
    <t>numero automotrici da revampizzare</t>
  </si>
  <si>
    <t>numero di automotrici lavorabili per anno</t>
  </si>
  <si>
    <t>valore lavorazione di revamping e messa a norma</t>
  </si>
  <si>
    <t>telaio di riscontro</t>
  </si>
  <si>
    <t>COSTI PER MATERIALE</t>
  </si>
  <si>
    <t>interni (materiale)</t>
  </si>
  <si>
    <t>interni (mano d'opera)</t>
  </si>
  <si>
    <t>esterno (materiale + mano d'opera)</t>
  </si>
  <si>
    <t>rimotorizzazione</t>
  </si>
  <si>
    <t>attrezzaggio con SSC-BL3</t>
  </si>
  <si>
    <t>adeguamento a direttiva porte</t>
  </si>
  <si>
    <t>adeguamento a direttiva gallerie</t>
  </si>
  <si>
    <t>spese generali e di commessa</t>
  </si>
  <si>
    <t>durata ipotizzabile commessa (anni)</t>
  </si>
  <si>
    <t>linee di produzione occorrenti</t>
  </si>
  <si>
    <t>numero di rotabili lavorabili per anno in una linea di produzione (tempo impiegato da una squadra di n.5 addetti per cadaun rotabile = 3 mesi)</t>
  </si>
  <si>
    <t>cadaun rotabile</t>
  </si>
  <si>
    <t>rotabili in un anno</t>
  </si>
  <si>
    <t>personale/anno</t>
  </si>
  <si>
    <t>materiali/anno</t>
  </si>
  <si>
    <t>guadagno per cadaun rotabile</t>
  </si>
  <si>
    <t>costo totale lavorazione</t>
  </si>
  <si>
    <t>guadagno totale anno (ipotesi di lavorazione di 98 rotabili/anno)</t>
  </si>
  <si>
    <t>circolanti in Sevel</t>
  </si>
  <si>
    <t>risorse impiegate per lavorare 190 carri in 40 giorni/anno</t>
  </si>
  <si>
    <t>carri lavorati in un anno</t>
  </si>
  <si>
    <t>incasso al netto di materiali e manovra</t>
  </si>
  <si>
    <t>eventuale incasso per manutenzione 250x1100</t>
  </si>
  <si>
    <t>eventuale incasso per manovra 60x1100</t>
  </si>
  <si>
    <t>spese personale 45.000x5</t>
  </si>
  <si>
    <t>margine operativo</t>
  </si>
  <si>
    <t>totale incasso</t>
  </si>
  <si>
    <t>spese generali 10%</t>
  </si>
  <si>
    <t>n.5 persone al costo di 45.000 €/anno cadauno</t>
  </si>
  <si>
    <t>apparecchiature idrauliche per lo smontaggio delle sale</t>
  </si>
  <si>
    <t>n.10 persone al costo di 45.000 €/anno cadauno</t>
  </si>
  <si>
    <t>eventuale incasso per manutenzione 8.000x1100</t>
  </si>
  <si>
    <t>spese personale esterno per c.n.d.</t>
  </si>
  <si>
    <t>spese personale 45.000x10</t>
  </si>
  <si>
    <t>margine operativo annuo</t>
  </si>
  <si>
    <t>ipotesi di vendita prestazione di revamping</t>
  </si>
  <si>
    <t>REVAMPIZZAZIONE E MESSA A NORMA ALn 668/663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</si>
</sst>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color indexed="5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53.7109375" style="0" bestFit="1" customWidth="1"/>
    <col min="2" max="2" width="13.8515625" style="0" bestFit="1" customWidth="1"/>
    <col min="3" max="3" width="10.28125" style="0" bestFit="1" customWidth="1"/>
  </cols>
  <sheetData>
    <row r="2" spans="1:3" ht="12.75">
      <c r="A2" s="8" t="s">
        <v>67</v>
      </c>
      <c r="B2" s="9"/>
      <c r="C2" s="9"/>
    </row>
    <row r="4" spans="1:2" ht="12.75">
      <c r="A4" t="s">
        <v>26</v>
      </c>
      <c r="B4">
        <v>980</v>
      </c>
    </row>
    <row r="5" spans="1:2" ht="12.75">
      <c r="A5" t="s">
        <v>39</v>
      </c>
      <c r="B5">
        <v>10</v>
      </c>
    </row>
    <row r="6" spans="1:2" ht="12.75">
      <c r="A6" t="s">
        <v>27</v>
      </c>
      <c r="B6">
        <v>98</v>
      </c>
    </row>
    <row r="7" ht="12.75">
      <c r="A7" t="s">
        <v>28</v>
      </c>
    </row>
    <row r="8" spans="1:2" ht="38.25">
      <c r="A8" s="3" t="s">
        <v>41</v>
      </c>
      <c r="B8">
        <v>4</v>
      </c>
    </row>
    <row r="9" spans="1:2" ht="12.75">
      <c r="A9" t="s">
        <v>40</v>
      </c>
      <c r="B9">
        <v>25</v>
      </c>
    </row>
    <row r="12" ht="12.75">
      <c r="A12" s="2" t="s">
        <v>6</v>
      </c>
    </row>
    <row r="13" spans="1:2" ht="12.75">
      <c r="A13" t="s">
        <v>29</v>
      </c>
      <c r="B13" s="1">
        <v>1000000</v>
      </c>
    </row>
    <row r="14" spans="1:2" ht="12.75">
      <c r="A14" s="3"/>
      <c r="B14" s="1"/>
    </row>
    <row r="15" spans="2:4" ht="12.75">
      <c r="B15" s="1">
        <f>SUM(B13:B14)</f>
        <v>1000000</v>
      </c>
      <c r="C15" s="1">
        <f>1.8*B15</f>
        <v>1800000</v>
      </c>
      <c r="D15" s="1">
        <f>C15/5</f>
        <v>360000</v>
      </c>
    </row>
    <row r="16" ht="12.75">
      <c r="A16" s="2" t="s">
        <v>10</v>
      </c>
    </row>
    <row r="17" ht="12.75">
      <c r="A17" s="2"/>
    </row>
    <row r="18" spans="1:2" ht="12.75">
      <c r="A18" s="10" t="s">
        <v>61</v>
      </c>
      <c r="B18" s="1">
        <v>450000</v>
      </c>
    </row>
    <row r="19" ht="12.75">
      <c r="B19" s="1"/>
    </row>
    <row r="20" ht="12.75">
      <c r="B20" s="1"/>
    </row>
    <row r="21" spans="1:3" ht="25.5">
      <c r="A21" s="2" t="s">
        <v>30</v>
      </c>
      <c r="B21" s="3" t="s">
        <v>42</v>
      </c>
      <c r="C21" s="3" t="s">
        <v>43</v>
      </c>
    </row>
    <row r="22" ht="12.75">
      <c r="A22" s="2"/>
    </row>
    <row r="23" spans="1:3" ht="12.75">
      <c r="A23" t="s">
        <v>31</v>
      </c>
      <c r="B23" s="1">
        <v>150000</v>
      </c>
      <c r="C23" s="1">
        <f>B23*98</f>
        <v>14700000</v>
      </c>
    </row>
    <row r="24" spans="1:3" ht="12.75">
      <c r="A24" t="s">
        <v>32</v>
      </c>
      <c r="B24" s="1">
        <v>30000</v>
      </c>
      <c r="C24" s="1">
        <f aca="true" t="shared" si="0" ref="C24:C31">B24*98</f>
        <v>2940000</v>
      </c>
    </row>
    <row r="25" spans="1:3" ht="12.75">
      <c r="A25" t="s">
        <v>33</v>
      </c>
      <c r="B25" s="1">
        <v>20000</v>
      </c>
      <c r="C25" s="1">
        <f t="shared" si="0"/>
        <v>1960000</v>
      </c>
    </row>
    <row r="26" spans="1:3" ht="12.75">
      <c r="A26" t="s">
        <v>34</v>
      </c>
      <c r="B26" s="1">
        <v>80000</v>
      </c>
      <c r="C26" s="1">
        <f t="shared" si="0"/>
        <v>7840000</v>
      </c>
    </row>
    <row r="27" spans="1:3" ht="12.75">
      <c r="A27" t="s">
        <v>35</v>
      </c>
      <c r="B27" s="1">
        <v>210000</v>
      </c>
      <c r="C27" s="1">
        <f t="shared" si="0"/>
        <v>20580000</v>
      </c>
    </row>
    <row r="28" spans="1:3" ht="12.75">
      <c r="A28" t="s">
        <v>36</v>
      </c>
      <c r="B28" s="1">
        <v>12000</v>
      </c>
      <c r="C28" s="1">
        <f t="shared" si="0"/>
        <v>1176000</v>
      </c>
    </row>
    <row r="29" spans="1:3" ht="12.75">
      <c r="A29" t="s">
        <v>37</v>
      </c>
      <c r="B29" s="1">
        <v>30000</v>
      </c>
      <c r="C29" s="1">
        <f t="shared" si="0"/>
        <v>2940000</v>
      </c>
    </row>
    <row r="30" spans="1:3" ht="12.75">
      <c r="A30" t="s">
        <v>38</v>
      </c>
      <c r="B30" s="1">
        <v>10000</v>
      </c>
      <c r="C30" s="1">
        <f t="shared" si="0"/>
        <v>980000</v>
      </c>
    </row>
    <row r="31" spans="2:3" ht="12.75">
      <c r="B31" s="1">
        <f>SUM(B23:B30)</f>
        <v>542000</v>
      </c>
      <c r="C31" s="1">
        <f t="shared" si="0"/>
        <v>53116000</v>
      </c>
    </row>
    <row r="32" ht="12.75">
      <c r="B32" s="1"/>
    </row>
    <row r="33" ht="12.75">
      <c r="B33" s="1"/>
    </row>
    <row r="34" ht="12.75">
      <c r="A34" s="2" t="s">
        <v>12</v>
      </c>
    </row>
    <row r="35" spans="1:2" ht="12.75">
      <c r="A35" t="s">
        <v>44</v>
      </c>
      <c r="B35" s="1">
        <f>B18+B19</f>
        <v>450000</v>
      </c>
    </row>
    <row r="36" spans="1:2" ht="12.75">
      <c r="A36" t="s">
        <v>14</v>
      </c>
      <c r="B36" s="1">
        <f>D15</f>
        <v>360000</v>
      </c>
    </row>
    <row r="37" spans="1:2" ht="12.75">
      <c r="A37" t="s">
        <v>45</v>
      </c>
      <c r="B37" s="1">
        <f>C31</f>
        <v>53116000</v>
      </c>
    </row>
    <row r="38" spans="2:3" ht="12.75">
      <c r="B38" s="1">
        <f>SUM(B35:B37)</f>
        <v>53926000</v>
      </c>
      <c r="C38" s="1"/>
    </row>
    <row r="39" spans="2:3" ht="12.75">
      <c r="B39" s="1"/>
      <c r="C39" s="1"/>
    </row>
    <row r="40" spans="1:3" ht="12.75">
      <c r="A40" s="10" t="s">
        <v>66</v>
      </c>
      <c r="B40" s="1">
        <v>600000</v>
      </c>
      <c r="C40" s="1"/>
    </row>
    <row r="41" spans="1:3" ht="12.75">
      <c r="A41" t="s">
        <v>47</v>
      </c>
      <c r="B41" s="1">
        <f>B31</f>
        <v>542000</v>
      </c>
      <c r="C41" s="1"/>
    </row>
    <row r="42" spans="1:3" ht="12.75">
      <c r="A42" t="s">
        <v>46</v>
      </c>
      <c r="B42" s="1">
        <f>B40-B31</f>
        <v>58000</v>
      </c>
      <c r="C42" s="1"/>
    </row>
    <row r="43" spans="1:3" ht="25.5">
      <c r="A43" s="3" t="s">
        <v>48</v>
      </c>
      <c r="B43" s="6">
        <f>B42*98</f>
        <v>5684000</v>
      </c>
      <c r="C43" s="1"/>
    </row>
    <row r="45" ht="12.75">
      <c r="A45" s="2"/>
    </row>
    <row r="51" ht="12.75">
      <c r="A51" s="2"/>
    </row>
    <row r="52" spans="2:5" ht="12.75">
      <c r="B52" s="3"/>
      <c r="C52" s="3"/>
      <c r="D52" s="3"/>
      <c r="E52" s="3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1:2" ht="12.75">
      <c r="A60" s="3"/>
      <c r="B60" s="1"/>
    </row>
  </sheetData>
  <sheetProtection/>
  <mergeCells count="1">
    <mergeCell ref="A2:C2"/>
  </mergeCells>
  <printOptions/>
  <pageMargins left="0.52" right="0.5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3.00390625" style="0" customWidth="1"/>
    <col min="2" max="2" width="19.140625" style="0" customWidth="1"/>
  </cols>
  <sheetData>
    <row r="1" spans="1:3" ht="12.75">
      <c r="A1" s="8" t="s">
        <v>16</v>
      </c>
      <c r="B1" s="9"/>
      <c r="C1" s="9"/>
    </row>
    <row r="2" spans="1:3" ht="12.75">
      <c r="A2" t="s">
        <v>0</v>
      </c>
      <c r="B2" s="3" t="s">
        <v>49</v>
      </c>
      <c r="C2" s="3"/>
    </row>
    <row r="3" spans="1:3" ht="12.75">
      <c r="A3" t="s">
        <v>1</v>
      </c>
      <c r="B3" s="1">
        <v>500</v>
      </c>
      <c r="C3" s="1"/>
    </row>
    <row r="4" spans="1:3" ht="12.75">
      <c r="A4" t="s">
        <v>2</v>
      </c>
      <c r="B4" s="1">
        <v>250</v>
      </c>
      <c r="C4" s="1"/>
    </row>
    <row r="5" spans="1:3" ht="12.75">
      <c r="A5" t="s">
        <v>3</v>
      </c>
      <c r="B5" s="1">
        <v>350</v>
      </c>
      <c r="C5" s="1"/>
    </row>
    <row r="6" spans="2:3" ht="12.75">
      <c r="B6" s="1">
        <f>SUM(B3:B5)</f>
        <v>1100</v>
      </c>
      <c r="C6" s="1"/>
    </row>
    <row r="7" spans="1:2" ht="12.75">
      <c r="A7" t="s">
        <v>51</v>
      </c>
      <c r="B7" s="1">
        <v>190</v>
      </c>
    </row>
    <row r="8" spans="1:2" ht="12.75">
      <c r="A8" t="s">
        <v>52</v>
      </c>
      <c r="B8" s="1">
        <v>47500</v>
      </c>
    </row>
    <row r="9" spans="1:2" ht="12.75">
      <c r="A9" t="s">
        <v>4</v>
      </c>
      <c r="B9">
        <f>B8/B7</f>
        <v>250</v>
      </c>
    </row>
    <row r="11" ht="12.75">
      <c r="B11" s="1"/>
    </row>
    <row r="12" spans="1:2" ht="12.75">
      <c r="A12" s="1" t="s">
        <v>50</v>
      </c>
      <c r="B12" s="1">
        <v>4</v>
      </c>
    </row>
    <row r="13" spans="1:2" ht="12.75">
      <c r="A13" t="s">
        <v>5</v>
      </c>
      <c r="B13">
        <v>950</v>
      </c>
    </row>
    <row r="14" spans="1:2" ht="25.5">
      <c r="A14" s="3" t="s">
        <v>11</v>
      </c>
      <c r="B14" s="1">
        <v>1100</v>
      </c>
    </row>
    <row r="15" spans="1:2" ht="12.75">
      <c r="A15" t="s">
        <v>53</v>
      </c>
      <c r="B15" s="1">
        <v>275000</v>
      </c>
    </row>
    <row r="16" spans="1:2" ht="12.75">
      <c r="A16" t="s">
        <v>54</v>
      </c>
      <c r="B16" s="1">
        <v>66000</v>
      </c>
    </row>
    <row r="17" spans="1:2" ht="12.75">
      <c r="A17" t="s">
        <v>57</v>
      </c>
      <c r="B17" s="1">
        <f>B15+B16</f>
        <v>341000</v>
      </c>
    </row>
    <row r="18" spans="1:2" ht="12.75">
      <c r="A18" t="s">
        <v>55</v>
      </c>
      <c r="B18" s="1">
        <v>225000</v>
      </c>
    </row>
    <row r="19" spans="1:2" ht="12.75">
      <c r="A19" t="s">
        <v>58</v>
      </c>
      <c r="B19" s="1">
        <v>34100</v>
      </c>
    </row>
    <row r="20" spans="1:2" ht="12.75">
      <c r="A20" t="s">
        <v>65</v>
      </c>
      <c r="B20" s="7">
        <f>B17-(B18+B19)</f>
        <v>81900</v>
      </c>
    </row>
    <row r="21" ht="12.75">
      <c r="B21" s="1"/>
    </row>
    <row r="22" ht="12.75">
      <c r="A22" s="2" t="s">
        <v>6</v>
      </c>
    </row>
    <row r="23" ht="12.75">
      <c r="A23" s="2"/>
    </row>
    <row r="24" spans="1:2" ht="12.75">
      <c r="A24" t="s">
        <v>7</v>
      </c>
      <c r="B24" s="1">
        <v>130000</v>
      </c>
    </row>
    <row r="25" spans="1:2" ht="25.5">
      <c r="A25" s="3" t="s">
        <v>8</v>
      </c>
      <c r="B25" s="1">
        <v>300000</v>
      </c>
    </row>
    <row r="26" spans="1:2" ht="25.5">
      <c r="A26" s="3" t="s">
        <v>9</v>
      </c>
      <c r="B26" s="1">
        <v>100000</v>
      </c>
    </row>
    <row r="27" ht="12.75">
      <c r="B27" s="1">
        <f>SUM(B24:B26)</f>
        <v>530000</v>
      </c>
    </row>
    <row r="28" ht="12.75">
      <c r="A28" s="2" t="s">
        <v>10</v>
      </c>
    </row>
    <row r="29" ht="12.75">
      <c r="A29" s="2"/>
    </row>
    <row r="30" spans="1:2" ht="12.75">
      <c r="A30" t="s">
        <v>59</v>
      </c>
      <c r="B30" s="1">
        <v>225000</v>
      </c>
    </row>
    <row r="32" ht="12.75">
      <c r="A32" s="2" t="s">
        <v>12</v>
      </c>
    </row>
    <row r="33" ht="12.75">
      <c r="A33" s="2"/>
    </row>
    <row r="34" spans="1:2" ht="12.75">
      <c r="A34" t="s">
        <v>13</v>
      </c>
      <c r="B34" s="1">
        <f>B30</f>
        <v>225000</v>
      </c>
    </row>
    <row r="35" spans="1:3" ht="12.75">
      <c r="A35" t="s">
        <v>14</v>
      </c>
      <c r="B35" s="1">
        <f>B27</f>
        <v>530000</v>
      </c>
      <c r="C35" s="1">
        <f>1.8*B35</f>
        <v>954000</v>
      </c>
    </row>
    <row r="36" spans="2:3" ht="12.75">
      <c r="B36" s="1">
        <f>SUM(B34:B35)</f>
        <v>755000</v>
      </c>
      <c r="C36" s="1"/>
    </row>
    <row r="37" spans="1:3" ht="25.5">
      <c r="A37" s="3" t="s">
        <v>20</v>
      </c>
      <c r="C37" s="1"/>
    </row>
    <row r="38" spans="1:2" ht="12.75">
      <c r="A38" t="s">
        <v>21</v>
      </c>
      <c r="B38" s="1">
        <f>B20-D35</f>
        <v>81900</v>
      </c>
    </row>
    <row r="39" spans="1:2" ht="12.75">
      <c r="A39" t="s">
        <v>15</v>
      </c>
      <c r="B39" s="1">
        <f>B20</f>
        <v>81900</v>
      </c>
    </row>
    <row r="42" spans="1:3" ht="12.75">
      <c r="A42" s="8" t="s">
        <v>17</v>
      </c>
      <c r="B42" s="9"/>
      <c r="C42" s="9"/>
    </row>
    <row r="44" spans="1:2" ht="12.75">
      <c r="A44" t="s">
        <v>22</v>
      </c>
      <c r="B44" s="1">
        <v>1100</v>
      </c>
    </row>
    <row r="45" spans="1:2" ht="12.75">
      <c r="A45" t="s">
        <v>18</v>
      </c>
      <c r="B45">
        <v>185</v>
      </c>
    </row>
    <row r="46" spans="1:3" ht="12.75">
      <c r="A46" t="s">
        <v>23</v>
      </c>
      <c r="B46" s="1">
        <v>8000</v>
      </c>
      <c r="C46" s="1">
        <v>9000</v>
      </c>
    </row>
    <row r="48" ht="12.75">
      <c r="A48" s="2" t="s">
        <v>6</v>
      </c>
    </row>
    <row r="49" ht="12.75">
      <c r="A49" s="2"/>
    </row>
    <row r="50" spans="1:2" ht="12.75">
      <c r="A50" t="s">
        <v>19</v>
      </c>
      <c r="B50" s="1">
        <v>1500000</v>
      </c>
    </row>
    <row r="51" spans="1:2" ht="12.75">
      <c r="A51" t="s">
        <v>60</v>
      </c>
      <c r="B51" s="1">
        <v>200000</v>
      </c>
    </row>
    <row r="52" spans="1:2" ht="25.5">
      <c r="A52" s="3" t="s">
        <v>8</v>
      </c>
      <c r="B52" s="1">
        <v>300000</v>
      </c>
    </row>
    <row r="53" spans="1:2" ht="25.5">
      <c r="A53" s="3" t="s">
        <v>9</v>
      </c>
      <c r="B53" s="1">
        <v>100000</v>
      </c>
    </row>
    <row r="54" spans="2:3" ht="12.75">
      <c r="B54" s="1">
        <f>SUM(B50:B53)</f>
        <v>2100000</v>
      </c>
      <c r="C54" s="1">
        <f>1.8*B64</f>
        <v>3780000</v>
      </c>
    </row>
    <row r="55" spans="2:3" ht="12.75">
      <c r="B55" s="1"/>
      <c r="C55" s="1"/>
    </row>
    <row r="56" ht="12.75">
      <c r="A56" s="2" t="s">
        <v>10</v>
      </c>
    </row>
    <row r="57" ht="12.75">
      <c r="A57" s="2"/>
    </row>
    <row r="58" spans="1:2" ht="12.75">
      <c r="A58" t="s">
        <v>61</v>
      </c>
      <c r="B58" s="1">
        <v>450000</v>
      </c>
    </row>
    <row r="59" ht="12.75">
      <c r="B59" s="1"/>
    </row>
    <row r="60" ht="12.75">
      <c r="B60" s="1"/>
    </row>
    <row r="61" ht="12.75">
      <c r="A61" s="2" t="s">
        <v>12</v>
      </c>
    </row>
    <row r="62" ht="12.75">
      <c r="A62" s="2"/>
    </row>
    <row r="63" spans="1:2" ht="12.75">
      <c r="A63" t="s">
        <v>13</v>
      </c>
      <c r="B63" s="1">
        <f>B58+B59</f>
        <v>450000</v>
      </c>
    </row>
    <row r="64" spans="1:2" ht="12.75">
      <c r="A64" t="s">
        <v>14</v>
      </c>
      <c r="B64" s="1">
        <f>B54</f>
        <v>2100000</v>
      </c>
    </row>
    <row r="65" spans="2:3" ht="12.75">
      <c r="B65" s="1">
        <f>SUM(B63:B64)</f>
        <v>2550000</v>
      </c>
      <c r="C65" s="1"/>
    </row>
    <row r="66" spans="1:3" ht="25.5">
      <c r="A66" s="3" t="s">
        <v>20</v>
      </c>
      <c r="B66" s="4" t="s">
        <v>24</v>
      </c>
      <c r="C66" s="5" t="s">
        <v>25</v>
      </c>
    </row>
    <row r="67" spans="1:3" ht="12.75">
      <c r="A67" t="s">
        <v>21</v>
      </c>
      <c r="B67" s="1">
        <f>B45*B46-(B63+C54/5)</f>
        <v>274000</v>
      </c>
      <c r="C67" s="1">
        <f>B45*C46-(B63+D54)</f>
        <v>1215000</v>
      </c>
    </row>
    <row r="68" spans="1:3" ht="12.75">
      <c r="A68" t="s">
        <v>15</v>
      </c>
      <c r="B68" s="1">
        <f>B45*B46-(B63)</f>
        <v>1030000</v>
      </c>
      <c r="C68" s="1">
        <f>B45*C46-(B63)</f>
        <v>1215000</v>
      </c>
    </row>
    <row r="69" spans="2:3" ht="12.75">
      <c r="B69" s="1"/>
      <c r="C69" s="1"/>
    </row>
    <row r="70" spans="2:3" ht="12.75">
      <c r="B70" s="1"/>
      <c r="C70" s="1"/>
    </row>
    <row r="71" spans="1:3" ht="12.75">
      <c r="A71" t="s">
        <v>62</v>
      </c>
      <c r="B71" s="1">
        <v>1184000</v>
      </c>
      <c r="C71" s="1"/>
    </row>
    <row r="72" spans="1:3" ht="12.75">
      <c r="A72" t="s">
        <v>54</v>
      </c>
      <c r="B72" s="1">
        <v>66000</v>
      </c>
      <c r="C72" s="1"/>
    </row>
    <row r="73" spans="1:3" ht="12.75">
      <c r="A73" t="s">
        <v>57</v>
      </c>
      <c r="B73" s="1">
        <f>B71+B72</f>
        <v>1250000</v>
      </c>
      <c r="C73" s="1"/>
    </row>
    <row r="74" spans="1:3" ht="12.75">
      <c r="A74" t="s">
        <v>64</v>
      </c>
      <c r="B74" s="1">
        <v>450000</v>
      </c>
      <c r="C74" s="1"/>
    </row>
    <row r="75" spans="1:3" ht="12.75">
      <c r="A75" t="s">
        <v>63</v>
      </c>
      <c r="B75" s="1">
        <v>100000</v>
      </c>
      <c r="C75" s="1"/>
    </row>
    <row r="76" spans="1:3" ht="12.75">
      <c r="A76" t="s">
        <v>58</v>
      </c>
      <c r="B76" s="1">
        <v>125000</v>
      </c>
      <c r="C76" s="1"/>
    </row>
    <row r="77" spans="1:3" ht="12.75">
      <c r="A77" t="s">
        <v>56</v>
      </c>
      <c r="B77" s="7">
        <f>B73-(B74+B75+B76)</f>
        <v>575000</v>
      </c>
      <c r="C77" s="1"/>
    </row>
  </sheetData>
  <sheetProtection/>
  <mergeCells count="2">
    <mergeCell ref="A1:C1"/>
    <mergeCell ref="A42:C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SANGRITANA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SANGRITANA SpA</dc:creator>
  <cp:keywords/>
  <dc:description/>
  <cp:lastModifiedBy>luigi di diego</cp:lastModifiedBy>
  <cp:lastPrinted>2014-11-28T08:58:37Z</cp:lastPrinted>
  <dcterms:created xsi:type="dcterms:W3CDTF">2012-02-26T17:37:53Z</dcterms:created>
  <dcterms:modified xsi:type="dcterms:W3CDTF">2014-11-28T11:12:07Z</dcterms:modified>
  <cp:category/>
  <cp:version/>
  <cp:contentType/>
  <cp:contentStatus/>
</cp:coreProperties>
</file>